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15480" windowHeight="11640"/>
  </bookViews>
  <sheets>
    <sheet name="Hoja1" sheetId="1" r:id="rId1"/>
    <sheet name="Hoja2" sheetId="2" r:id="rId2"/>
    <sheet name="Hoja3" sheetId="3" r:id="rId3"/>
  </sheets>
  <definedNames>
    <definedName name="_xlnm.Print_Titles" localSheetId="0">Hoja1!$1:$8</definedName>
  </definedNames>
  <calcPr calcId="145621"/>
</workbook>
</file>

<file path=xl/calcChain.xml><?xml version="1.0" encoding="utf-8"?>
<calcChain xmlns="http://schemas.openxmlformats.org/spreadsheetml/2006/main">
  <c r="F29" i="1" l="1"/>
  <c r="F24" i="1"/>
  <c r="F21" i="1"/>
  <c r="F17" i="1"/>
  <c r="F15" i="1"/>
  <c r="F14" i="1"/>
  <c r="F10" i="1"/>
  <c r="F11" i="1"/>
  <c r="F30" i="1" l="1"/>
  <c r="F25" i="1"/>
  <c r="F19" i="1"/>
  <c r="F9" i="1" l="1"/>
  <c r="F12" i="1" s="1"/>
  <c r="F13" i="1" l="1"/>
  <c r="F16" i="1" s="1"/>
  <c r="F18" i="1"/>
  <c r="F20" i="1"/>
  <c r="F26" i="1"/>
  <c r="F27" i="1" s="1"/>
  <c r="F28" i="1"/>
  <c r="F31" i="1" s="1"/>
  <c r="F32" i="1"/>
  <c r="F33" i="1" s="1"/>
  <c r="F23" i="1" l="1"/>
  <c r="F34" i="1" s="1"/>
  <c r="F35" i="1" l="1"/>
  <c r="F36" i="1" s="1"/>
</calcChain>
</file>

<file path=xl/sharedStrings.xml><?xml version="1.0" encoding="utf-8"?>
<sst xmlns="http://schemas.openxmlformats.org/spreadsheetml/2006/main" count="64" uniqueCount="46">
  <si>
    <t xml:space="preserve"> UNIDAD</t>
  </si>
  <si>
    <t xml:space="preserve">CANTIDAD </t>
  </si>
  <si>
    <t>TOTAL</t>
  </si>
  <si>
    <t>DESCRIPCION</t>
  </si>
  <si>
    <t xml:space="preserve">                       UNIVERSIDAD DEL CAUCA</t>
  </si>
  <si>
    <t xml:space="preserve">                       OFICINA DE PLANEACION Y  DESARROLLO INSTITUCIONAL </t>
  </si>
  <si>
    <t>VR. UNITARIO</t>
  </si>
  <si>
    <t>UND</t>
  </si>
  <si>
    <t>ITEM</t>
  </si>
  <si>
    <t>SUBTOTAL LABORATORIO ONDAS</t>
  </si>
  <si>
    <t>SEPTIEMBRE 18 de 2015</t>
  </si>
  <si>
    <t>MUEBLE PERIMETRAL                                 Superficie de trabajo en Quimiotop negro (resina fenólica prensada a altas temperaturas), para mesón perimetral. Ancho: 0.6m. Salpicadero: 10cm,  L=3,44.                                   Mueble inferior en acabados resistentes a la humedad con puertas de abatimiento derecho e izquierdo, un estrepaño o cajonera segùn diseño. Patas autonivelantes. Profundidad : 50cm. Se deja un espacio de 2,1 m para ubicacion de tres puestos de trabajo,  L= 1,34                                                                         Base inferior para espacios con puestos de trabajo. Estructura de soporte en tubular metálico cuadrado, lamina CR calibre 16, con acabados en pintura electrostática (color gris o blanco) y patas con autonivelantes tipo pasado,  L= 2,1                                    Poceta en quimioplas, medidas 35x35x23cm, incluye sifon en pvc con conexiòn cercana de desague, no mayor a 2mts, 01 unidad. Llave cuello de cisne, importada, monocontrol, sin mezclador, 01 unidad.                                                            Escurridero en quimitop para vidrieria (60x60cm) , 01 unidad</t>
  </si>
  <si>
    <t>GABINETE DE ALMACENAMIENTO                       Mueble de almacenamiento en acabados resistentes a la humedad con puertas de abaitmiento derecho a izquierdo, con cerradura, con maximo 5 entrepaños. Patas autonivelantes. Profundidad: 30cm, altura 2.10, Largo: 2,36m</t>
  </si>
  <si>
    <t>MUEBLE PERIMETRAL                                 Superficie de trabajo en Quimiotop negro (Resina fenólica prensada a altas temperaturas), para mesón perimetral. Ancho: 0.6m. Salpicadero: 10cm  L= 3,51.                                   Mueble inferior en acabados resistentes a la humedad con puertas de abatimiento dereho a izquierdo, un entrepaño o cajonera segùn diseño. Patas autonivelante,. profundidad: 50cm. Se deja un espacio de 2,1 m para ubicación de tres puestos de trabajo. =: 1,41.                                                           Base inferior para espacios con puestos de trabajo. Estructura de soporte en tubular metálico cuadrado, lamina CR calibre 16, con acabados en pintura electrostática (color gris o blanco) y patas con autonivelantes tipo pasado.  L= 2,10                                   Poceta en quimioplas, medidas 35x35x23cm, incluye sifon en pvc con conexiòn cercana de desague, no mayor a 2mts, 01 unidad.                                        Llave cuello de cisne, importada, monocontrol, sin mezclador, 01 unidad.                                                            Escurridero en quimitop para vidrieria (60x60cm), 01 unidad.</t>
  </si>
  <si>
    <t>GABINETE DE ALMACENAMIENTO                       Mueble de almacenamiento en acabados resistentes a la humedad con puertas de abatimiento derecho a izquierdo, con cerradura, con maximo 5 entrepaños. Patas autonivelantes. Profundidad: 30cm. Largo: 2.36m</t>
  </si>
  <si>
    <t>SUBTOTAL GRUPO SYDECO</t>
  </si>
  <si>
    <t>GABINETE DE ALMACENAMIENTO 2                       Mueble de almacenamiento en acabados resistentes a la humedad, con puertas de abatimiento derecho a izquierdo, con cerradura, con maximo 5 entrepaños. Patas autonivelantes.            Profundidad: 60cm. Altura: 2.10 Largo=2.00m</t>
  </si>
  <si>
    <t>MUEBLE PERIMETRAL  2- con base inferior.Superficie de trabajo en Quimitop negro (resina fenólica prensada a altas temperaturas) para mesón perimetral. Ancho= 0,6m. Salpicadero:10cm. Se deja un tramo de 1m que se abatible para el paso peatonal.  incluye estructura de soporte en tubular metalico cuadrado., laminaCR libre 16, con acabado en pintura electrostatica(color gris o blanco) y patas con autonivelantes tipo pesado. L= 5.61m</t>
  </si>
  <si>
    <t>MUEBLE PERIMETRAL  1- con mueble inferior.        Superficie de trabajo en Quimitop negro (resina fenólica prensada en latas temperaturas) para mesón perimetral,Ancho= 0,6m.  Salpicadero: 10 cm   L:=5.43.m, incluye  mueble inferior en acabados resistentes a la humedad con puertas de abatimiento derecho e izquerdo,un entrapaño o cajonera según diseño.Patas autonivelantes. Profundidad: 50cm. L= 5,43m</t>
  </si>
  <si>
    <t>GABINETE DE SEGURIDAD PARA LIQUIDOS CORROSIVOS                                                                                          Diseño y fabricacion bajo Standar de calidad ISO 9001:2000, construido en lamina de acero de doble pared, puertas con amplia abertura, cierre de seguridad, estantes ajustables, bandeja colectora anti-derrames. De facíl limpieza. Recubrimiento epóxico; no recomendado para almacenaje de Fenol,  Ácido Sulfúrico Fumantes. 2 puertas 2 entrepaños. 110 frente x 46 fondo x 166 alto cm. Sistema de extracción para gabinete de seguridad para liquidos corrosivos fumantes con filtración, ubicado sobre el gabinete.            Servicio de instalacion y validación de sistema de extracción .</t>
  </si>
  <si>
    <t>SUBTOTAL ELEMENTOS ALMACENAMIENTO</t>
  </si>
  <si>
    <t>GABINETE DE ALMACENAMIENTO               Mueble de almacenamiento en acabados resistentes a la humedad con puertas de abatimiento derecho a izquierdo, con cerradura, con maximo 5 entrepaños. Patas autonivelantes.            Profundidad: 30cm. Altura= 2,10M. Largo=2,36m</t>
  </si>
  <si>
    <t>MUEBLE PERIMETRAL                                  Superficie de trabajo en Quimiotop negro (Resina fenólica prensada a altas temperaturas), para mesón perimetral. Ancho: 0.6m. Salpicadero: 10cm  L=3,44.                                   Mueble inferior en acabados resistentes a la humedad con puertas de abatimiento derecho e izquerdo,un entrapaño o cajonera según diseño.Patas autonivelantes. Profundidad: 50cm. Se eja un espacio de 2,1m para la ubicación de 3 puestos de trabajo.   L=1,34                                   Base inferior para espacios con puestos de trabajo. Estructura de soporte en tubular metalico cuadrado, lamina CR calibre 16, con acabados en pintura electrostatica (color gris o blanco) y patas con autonivelantes tipo pesado.  L= 2,10                                 Poceta en quimioplas, medidas 35x35x23cm, incluye sifon en pvc con conexiòn cercana de desague, no mayor a 2mts, 01 unidad                               Llave cuello de cisne, importada, monocontrol, sin mezclador, 01 unidad.  01 undad                                                       Escurridero en quimiotop para vidrieria (60x60cm), 01 unidad L= 1,00</t>
  </si>
  <si>
    <t xml:space="preserve"> MOBILIARIO DE LABORATORIOS FISICA Y QUIMICA BLOQUE CENTRAL EDIFICIO LABORATORIOS</t>
  </si>
  <si>
    <t xml:space="preserve">SUBTOTAL LABORATORIO </t>
  </si>
  <si>
    <t>SUBTOTAL LABORATORIO MECANICA</t>
  </si>
  <si>
    <t>SUBTOTAL OTROS</t>
  </si>
  <si>
    <t>TOTAL  COSTO DIRECTO DE AMOBLAMIENTO</t>
  </si>
  <si>
    <t>IVA 16%</t>
  </si>
  <si>
    <t>COSTO TOTAL</t>
  </si>
  <si>
    <t>DIEGO ANDRES CASTRO GARCIA</t>
  </si>
  <si>
    <t>Profesional Universitario</t>
  </si>
  <si>
    <t>Oficina de Planeación y Desarrollo Institucional</t>
  </si>
  <si>
    <t>Universidad del Cauca</t>
  </si>
  <si>
    <t xml:space="preserve">Nota: El presente presupuesto se elaboró de acuerdo a cotización e información suministrada por el docente </t>
  </si>
  <si>
    <t xml:space="preserve">          Oscar Hernán Camayo, por Jhon Carlos Meléndez coordinador de laboratorios de FACNED, elaboradas</t>
  </si>
  <si>
    <t xml:space="preserve">          con base en propuesta del arquitecto Fabio Andrade de la División Administrativa y de Servicios</t>
  </si>
  <si>
    <r>
      <rPr>
        <b/>
        <sz val="8"/>
        <color indexed="8"/>
        <rFont val="Arial"/>
        <family val="2"/>
      </rPr>
      <t xml:space="preserve">LABORATORIO DE ONDAS   </t>
    </r>
    <r>
      <rPr>
        <sz val="8"/>
        <color indexed="8"/>
        <rFont val="Arial"/>
        <family val="2"/>
      </rPr>
      <t xml:space="preserve">                           MESON ISLA QUIMIOTOP-medidas: 1,43x1m, que incluye:                                                                           Superficie de trabajo Quimitop negro (resina fenólica prensada a altas temperaturas) para meson isla, sin salpicadero. Ancho= 1m, L1.43 ml.   Estructura de soporte tubular metalico cuadrado, lamina CR calibre 16, con acabados en pintura electrostática (color gris o blanco) y patas con autonivelantes tipo pesado. L= 1.43. Canaleta inferior de servicios fabricada en laminas CR con pintura electrostática color gris, ubicada debajo de la cubierta en quimiotop. Se incluyen las perforaciones para una toma doble de 110v a cada lado. total por mueble: 2. No incluyen tomas, ni las conexiones a las acometida altura15cm. L=3,40. Bajante con canaleta de servicios vertical 26cmx12cm, no mayor a 1,50m de altura. Fabricada en lamina metàlica CR con pintura electrostática color gris. Se ubicará desde la cubierta del mesón hasta el cielo falso con una altura maxima de 1,5m, L= 1.50.</t>
    </r>
  </si>
  <si>
    <r>
      <rPr>
        <b/>
        <sz val="8"/>
        <color indexed="8"/>
        <rFont val="Arial"/>
        <family val="2"/>
      </rPr>
      <t xml:space="preserve">LABORATORIO GRUPO DE INVESTIGACIÒN SYDECO                                                               </t>
    </r>
    <r>
      <rPr>
        <sz val="8"/>
        <color indexed="8"/>
        <rFont val="Arial"/>
        <family val="2"/>
      </rPr>
      <t xml:space="preserve">MESON ISLA QUIMITOP Medidas: 1,43x1m          Superficie de trabajo en Quimiotop NEGRO ( resina fenòlica  prensada de altas temperaturas) para mesón isla, sin salpicadero. Ancho: 1m L= 1.43.          Estructura de soporte en tubular metalico cuadrado, lamina CR calibre16,  con acabados en pintura electrostática (color gris o blanco) y patas con autonivelantes tipo pesado. L= 1.43                                           Canaleta inferior de servicios fabricadas en laminas CR con pintura electrotática color gris, ubicada debajo de la cubierta en quimiotop. Se incluyen las perforaciones para una toma doble de 110v a cada lado; total por mueble: 2. No incluyen tomas, ni las conexiones a las acometidas. Altura15cm. L=3,40. Bajante con canaleta de servicios vertical 26cmx12cm, no mayor a 1,50m de altura. Fabricada en lamina metàlica CR con pintura electrostatica color gris. Se ubicará desde la cubierta del mesón hasta el cielo falso con una altura maxima de 1,5m, L=1,50          </t>
    </r>
  </si>
  <si>
    <r>
      <rPr>
        <b/>
        <sz val="8"/>
        <color indexed="8"/>
        <rFont val="Arial"/>
        <family val="2"/>
      </rPr>
      <t>ELEMENTOS DE ALMACENAMIENTO</t>
    </r>
    <r>
      <rPr>
        <sz val="8"/>
        <color indexed="8"/>
        <rFont val="Arial"/>
        <family val="2"/>
      </rPr>
      <t xml:space="preserve">             GABINETE DE ALMACENAMIENTO 1                        Mueble de almacenamiento en acabados resistentes a la humedad con puertas de abatimiento derecho e izquierdo, con un maximo de 5 entrepaños. Patas autonivelantes. Profundidad= 60cm. Altura 2,10. Largo 4,68m        </t>
    </r>
  </si>
  <si>
    <r>
      <rPr>
        <b/>
        <sz val="8"/>
        <color indexed="8"/>
        <rFont val="Arial"/>
        <family val="2"/>
      </rPr>
      <t>GABINETE DE SEGURIDAD</t>
    </r>
    <r>
      <rPr>
        <sz val="8"/>
        <color indexed="8"/>
        <rFont val="Arial"/>
        <family val="2"/>
      </rPr>
      <t xml:space="preserve">                 GABINETE DE SEGUIRIDAD PARA LIQUIDOS INFLAMABLES.  Diseño y fabricacion bajo Standarde calidad ISO 9001 : 2000. Conforme normaOSHA para liquidos inflamables, NFPA. Construidos en lamina de acero de doble pared. Puertas con amplia abertura. Cierre de seguridad resistente al fuego. Entrepaños ajustables, y puede apoyar hasta 350 libras. Acabado en color amarillo, con etiqueta de advertencia roja. 2 puertas, 2 entrepaños. 110 frente x 46 fondo x 166 alto cms.                                                  Sistema de extracción para gabinete de seguridad para liquidos inflamables con filtración, ubicado sobre el gabinete.                                                Servicio de instalación y validación de sistema de extracción (Incluye viáticos de personal especializado. </t>
    </r>
  </si>
  <si>
    <r>
      <t xml:space="preserve">LABORATORIO </t>
    </r>
    <r>
      <rPr>
        <sz val="8"/>
        <color indexed="8"/>
        <rFont val="Arial"/>
        <family val="2"/>
      </rPr>
      <t xml:space="preserve">                                                 MESON  ISLA QUIMITOP- medidas: 4x1m                                                          Superficie de trabajo en Quimitop negro (resina fenólica prensada a altas temperaturas) para mesón isla, sin salpicadero. Ancho= 1m, L=.4.00m.  Incluye:         estructura de soporte tubular metalico cuadrado, lamina CR libre 16, con acabados en pintura electrostatica (color gris o blanco) y patas con autonivelantes tipo pesado. L= 3.50m; canaleta inferior de servicios fabricadas en laminas CR con pintura electrostática color gris, ubicada debajo de la cubierta en quimiotop. Se incluyen las perforaciones para 4 tomas dobles de 110v a cada lado; total por mueble: 8. No incluyen to, L= 8,00m                                    Bajante con canaleta de servicios vertical 26cmx12cm, no mayor a 1,50m de altura. Fabricada en lamina metàlica CR con pintura electrostatica color gris. Se ubicará desde la cubierta del mesón hasta el cielo falso con una altura maxima de 1,5m, L= 1.50.                                                                   Mueble inferior debajo de poceta, con puertas abatimiento izquierdo y derecho, patas autonivelantes en acero inoxidable. Acabado resistentes a la humedad. profundidad  50cm, L= 1.00 m.                                                                     Poceta en quimioplas color negro. Medidas 48x28x23 cm, incluye sifón en pvc. No incluye acometida. 01 unidad                                                                   Llave cuello de cisne, importada, monocontrol, sin mezclador 01 unidad.                                      Escurridero en quimitop para vidreria 60x60cm)    01 unidad                      </t>
    </r>
  </si>
  <si>
    <r>
      <rPr>
        <b/>
        <sz val="8"/>
        <color indexed="8"/>
        <rFont val="Arial"/>
        <family val="2"/>
      </rPr>
      <t xml:space="preserve">LABORATORIO DE MECANICA                </t>
    </r>
    <r>
      <rPr>
        <sz val="8"/>
        <color indexed="8"/>
        <rFont val="Arial"/>
        <family val="2"/>
      </rPr>
      <t xml:space="preserve">        MESON ISLA QUIMIOTOP- medidas: 3,14x1m     Superficie de aglomerado con acabado en formica para mesón isla de 1m de profundidad. Se colocará repisa superior de 35cm de profunfdidad,con espaldar a una altura de 30cm de mesón.  L=3.14m. incluye:                                                                              2 torres para ubicación de servicios eléctricos y de datos, con canaleta horizontal a lo largo del mesón.   L= 3,14.m                                                                   Bajante con canaleta de servicios vertical 26cmx12cm, no mayor a 1,50m de altura. fabricada en lámina metálica  CR con pintura electrostatica color gris. Se ubicará desde la cubierta del meson hasta el cielo falso de una altura maxima de 1,5m L= 1,50m                                                                          Base inferior con Estructura de soporte tubular metalico cuadrado, lamina CR calibre 16, con acabados en pintura electrostática (color gris o blanco) y patas con autonivelantes tipo pesado.  L= 3,14m.                                                 </t>
    </r>
  </si>
  <si>
    <r>
      <t xml:space="preserve">MUEBLE PERIMETRAL                                </t>
    </r>
    <r>
      <rPr>
        <sz val="8"/>
        <color indexed="8"/>
        <rFont val="Arial"/>
        <family val="2"/>
      </rPr>
      <t xml:space="preserve"> Superficie de trabajo en Quimiotop negro (resina fenólica prensada a altas temperaturas) para meson perimetral, Ancho= 0,6m. Salpicadero 10cm.  L=3,44, incluye:                                                                     Mueble inferior en acabados resistentes a la humedad con puertas de abatimiento derecho e izquerdo,un entrepaño o cajonera según dieseño.,patas autonivelantes. Profundidad: 50cm;  se  deja un espacio de 2,1m para la ubicación de 3 puestos de trabajo.   L= 1.34m.                               Base inferior para espacios con puestos de trabajo. Estructura de soporte en tubular metalico cuadrado, lamina CR calibre 16, con acabados en pintura electrostática (color gris o blanco) y patas con autonivelantes tipo pesado.  L= 2,10m                                 Poceta en quimioplas, medidas 35x35x23cm, incluye sifón en pvc con conexiòn cercana de desague, no mayor a 2mts, 01 unidad                                         Llave cuello de cisne, importada, monocontrol, sin mezclador, 01 unidad.                                                      Escurridero en quimiotop para vidrieria (60x60cm), 01 unidad     </t>
    </r>
  </si>
  <si>
    <r>
      <t xml:space="preserve">GABINETE DE ALMACENAMIENTO             </t>
    </r>
    <r>
      <rPr>
        <sz val="8"/>
        <color indexed="8"/>
        <rFont val="Arial"/>
        <family val="2"/>
      </rPr>
      <t xml:space="preserve">Mueble de almacenamiento en acabados resistentes a la humedad con puertas de abatimiento derecho a izquierdo, con cerradura, con maximo 5 entrepaños. Patas autonivelantes.            Profundidad: 30cm. Altura= 2,10m. Largo=2,36m </t>
    </r>
  </si>
  <si>
    <r>
      <rPr>
        <b/>
        <sz val="8"/>
        <color indexed="8"/>
        <rFont val="Arial"/>
        <family val="2"/>
      </rPr>
      <t xml:space="preserve">OTROS </t>
    </r>
    <r>
      <rPr>
        <sz val="8"/>
        <color indexed="8"/>
        <rFont val="Arial"/>
        <family val="2"/>
      </rPr>
      <t xml:space="preserve">                                                         Supervision, mano de obra técnica especializada, transporte de material, personal y herramientas. Limpieza permanente de la obra y recolección de material sobrante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</si>
</sst>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_(&quot;$&quot;\ * #,##0_);_(&quot;$&quot;\ * \(#,##0\);_(&quot;$&quot;\ * &quot;-&quot;??_);_(@_)"/>
    <numFmt numFmtId="165" formatCode="_-[$$-80A]* #,##0.00_-;\-[$$-80A]* #,##0.00_-;_-[$$-80A]* &quot;-&quot;??_-;_-@_-"/>
    <numFmt numFmtId="166" formatCode="_([$$-240A]\ * #,##0_);_([$$-240A]\ * \(#,##0\);_([$$-240A]\ * &quot;-&quot;??_);_(@_)"/>
  </numFmts>
  <fonts count="10" x14ac:knownFonts="1">
    <font>
      <sz val="11"/>
      <color theme="1"/>
      <name val="Calibri"/>
      <family val="2"/>
      <scheme val="minor"/>
    </font>
    <font>
      <sz val="11"/>
      <color indexed="8"/>
      <name val="Calibri"/>
      <family val="2"/>
    </font>
    <font>
      <sz val="10"/>
      <name val="Arial"/>
      <family val="2"/>
    </font>
    <font>
      <sz val="8"/>
      <name val="Calibri"/>
      <family val="2"/>
    </font>
    <font>
      <sz val="8"/>
      <name val="Arial"/>
      <family val="2"/>
    </font>
    <font>
      <b/>
      <i/>
      <sz val="8"/>
      <name val="Arial"/>
      <family val="2"/>
    </font>
    <font>
      <sz val="8"/>
      <color indexed="8"/>
      <name val="Arial"/>
      <family val="2"/>
    </font>
    <font>
      <sz val="8"/>
      <color theme="1"/>
      <name val="Calibri"/>
      <family val="2"/>
      <scheme val="minor"/>
    </font>
    <font>
      <b/>
      <sz val="8"/>
      <color indexed="8"/>
      <name val="Arial"/>
      <family val="2"/>
    </font>
    <font>
      <b/>
      <sz val="8"/>
      <name val="Arial"/>
      <family val="2"/>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2" fillId="0" borderId="0"/>
  </cellStyleXfs>
  <cellXfs count="85">
    <xf numFmtId="0" fontId="0" fillId="0" borderId="0" xfId="0"/>
    <xf numFmtId="0" fontId="4" fillId="0" borderId="0" xfId="0" applyFont="1" applyFill="1"/>
    <xf numFmtId="0" fontId="5" fillId="0" borderId="0" xfId="0" applyFont="1" applyFill="1"/>
    <xf numFmtId="0" fontId="5" fillId="0" borderId="0" xfId="0" applyFont="1" applyFill="1" applyAlignment="1">
      <alignment horizontal="center"/>
    </xf>
    <xf numFmtId="1" fontId="5" fillId="0" borderId="0" xfId="0" applyNumberFormat="1" applyFont="1" applyFill="1" applyAlignment="1">
      <alignment horizontal="center"/>
    </xf>
    <xf numFmtId="164" fontId="4" fillId="0" borderId="0" xfId="2" applyNumberFormat="1" applyFont="1" applyFill="1" applyAlignment="1">
      <alignment horizontal="right"/>
    </xf>
    <xf numFmtId="164" fontId="6" fillId="0" borderId="0" xfId="2" applyNumberFormat="1" applyFont="1" applyFill="1" applyAlignment="1">
      <alignment horizontal="right"/>
    </xf>
    <xf numFmtId="0" fontId="6" fillId="0" borderId="0" xfId="0" applyFont="1"/>
    <xf numFmtId="0" fontId="7" fillId="0" borderId="0" xfId="0" applyFont="1"/>
    <xf numFmtId="1" fontId="4" fillId="0" borderId="0" xfId="0" applyNumberFormat="1" applyFont="1" applyFill="1" applyAlignment="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xf numFmtId="1" fontId="6" fillId="0" borderId="0" xfId="0" applyNumberFormat="1" applyFont="1" applyFill="1" applyBorder="1" applyAlignment="1" applyProtection="1">
      <alignment horizontal="center"/>
    </xf>
    <xf numFmtId="0" fontId="8" fillId="0" borderId="1" xfId="0" applyNumberFormat="1" applyFont="1" applyFill="1" applyBorder="1" applyAlignment="1" applyProtection="1">
      <alignment horizontal="center"/>
    </xf>
    <xf numFmtId="1" fontId="8" fillId="0" borderId="1" xfId="0" applyNumberFormat="1" applyFont="1" applyFill="1" applyBorder="1" applyAlignment="1" applyProtection="1">
      <alignment horizontal="center"/>
    </xf>
    <xf numFmtId="164" fontId="8" fillId="0" borderId="1" xfId="2" applyNumberFormat="1" applyFont="1" applyFill="1" applyBorder="1" applyAlignment="1" applyProtection="1">
      <alignment horizontal="center"/>
    </xf>
    <xf numFmtId="0" fontId="6" fillId="0" borderId="1" xfId="0" quotePrefix="1" applyNumberFormat="1" applyFont="1" applyFill="1" applyBorder="1" applyAlignment="1" applyProtection="1">
      <alignment horizontal="center"/>
    </xf>
    <xf numFmtId="0" fontId="6" fillId="0" borderId="1" xfId="0" applyNumberFormat="1" applyFont="1" applyFill="1" applyBorder="1" applyAlignment="1" applyProtection="1">
      <alignment horizontal="justify" vertical="justify" wrapText="1"/>
    </xf>
    <xf numFmtId="1" fontId="6" fillId="0" borderId="1" xfId="0" quotePrefix="1" applyNumberFormat="1" applyFont="1" applyFill="1" applyBorder="1" applyAlignment="1" applyProtection="1">
      <alignment horizontal="center"/>
    </xf>
    <xf numFmtId="164" fontId="6" fillId="2" borderId="1" xfId="2" quotePrefix="1" applyNumberFormat="1" applyFont="1" applyFill="1" applyBorder="1" applyAlignment="1" applyProtection="1">
      <alignment horizontal="right"/>
    </xf>
    <xf numFmtId="164" fontId="4" fillId="0" borderId="1" xfId="2" applyNumberFormat="1" applyFont="1" applyFill="1" applyBorder="1" applyAlignment="1" applyProtection="1">
      <alignment horizontal="right"/>
    </xf>
    <xf numFmtId="0" fontId="6" fillId="0" borderId="1" xfId="0" applyNumberFormat="1" applyFont="1" applyFill="1" applyBorder="1" applyAlignment="1" applyProtection="1">
      <alignment horizontal="center"/>
    </xf>
    <xf numFmtId="164" fontId="6" fillId="0" borderId="1" xfId="2" applyNumberFormat="1" applyFont="1" applyFill="1" applyBorder="1" applyAlignment="1" applyProtection="1">
      <alignment horizontal="right"/>
    </xf>
    <xf numFmtId="0" fontId="6" fillId="0" borderId="3" xfId="0" quotePrefix="1" applyNumberFormat="1" applyFont="1" applyFill="1" applyBorder="1" applyAlignment="1" applyProtection="1">
      <alignment horizontal="center"/>
    </xf>
    <xf numFmtId="0" fontId="8" fillId="0" borderId="3" xfId="0" applyNumberFormat="1" applyFont="1" applyFill="1" applyBorder="1" applyAlignment="1" applyProtection="1">
      <alignment horizontal="justify" vertical="justify" wrapText="1"/>
    </xf>
    <xf numFmtId="0" fontId="6" fillId="0" borderId="3" xfId="0" applyNumberFormat="1" applyFont="1" applyFill="1" applyBorder="1" applyAlignment="1" applyProtection="1">
      <alignment horizontal="center"/>
    </xf>
    <xf numFmtId="1" fontId="6" fillId="0" borderId="3" xfId="0" quotePrefix="1" applyNumberFormat="1" applyFont="1" applyFill="1" applyBorder="1" applyAlignment="1" applyProtection="1">
      <alignment horizontal="center"/>
    </xf>
    <xf numFmtId="164" fontId="6" fillId="0" borderId="3" xfId="2" applyNumberFormat="1" applyFont="1" applyFill="1" applyBorder="1" applyAlignment="1" applyProtection="1">
      <alignment horizontal="right"/>
    </xf>
    <xf numFmtId="164" fontId="9" fillId="3" borderId="3" xfId="2" applyNumberFormat="1" applyFont="1" applyFill="1" applyBorder="1" applyAlignment="1" applyProtection="1">
      <alignment horizontal="right"/>
    </xf>
    <xf numFmtId="0" fontId="6" fillId="0" borderId="1" xfId="0" applyNumberFormat="1" applyFont="1" applyFill="1" applyBorder="1" applyAlignment="1" applyProtection="1">
      <alignment horizontal="left" vertical="justify" wrapText="1"/>
    </xf>
    <xf numFmtId="164" fontId="6" fillId="0" borderId="1" xfId="2" quotePrefix="1" applyNumberFormat="1" applyFont="1" applyFill="1" applyBorder="1" applyAlignment="1" applyProtection="1">
      <alignment horizontal="center"/>
    </xf>
    <xf numFmtId="164" fontId="6" fillId="0" borderId="1" xfId="2" applyNumberFormat="1" applyFont="1" applyFill="1" applyBorder="1" applyAlignment="1" applyProtection="1">
      <alignment horizontal="center"/>
    </xf>
    <xf numFmtId="0" fontId="6" fillId="0" borderId="0" xfId="0" applyFont="1" applyBorder="1"/>
    <xf numFmtId="0" fontId="7" fillId="0" borderId="0" xfId="0" applyFont="1" applyBorder="1"/>
    <xf numFmtId="0" fontId="7" fillId="0" borderId="6" xfId="0" applyFont="1" applyBorder="1"/>
    <xf numFmtId="0" fontId="7" fillId="0" borderId="3" xfId="0" applyFont="1" applyBorder="1"/>
    <xf numFmtId="0" fontId="7" fillId="0" borderId="1" xfId="0" applyFont="1" applyBorder="1"/>
    <xf numFmtId="0" fontId="6" fillId="0" borderId="1" xfId="0" quotePrefix="1" applyNumberFormat="1" applyFont="1" applyFill="1" applyBorder="1" applyAlignment="1" applyProtection="1">
      <alignment horizontal="left" vertical="justify" wrapText="1"/>
    </xf>
    <xf numFmtId="0" fontId="6" fillId="0" borderId="4" xfId="0" quotePrefix="1" applyNumberFormat="1" applyFont="1" applyFill="1" applyBorder="1" applyAlignment="1" applyProtection="1">
      <alignment horizontal="center"/>
    </xf>
    <xf numFmtId="166" fontId="6" fillId="0" borderId="1" xfId="2" quotePrefix="1" applyNumberFormat="1" applyFont="1" applyFill="1" applyBorder="1" applyAlignment="1" applyProtection="1">
      <alignment horizontal="center"/>
    </xf>
    <xf numFmtId="166" fontId="6" fillId="0" borderId="1" xfId="2" applyNumberFormat="1" applyFont="1" applyFill="1" applyBorder="1" applyAlignment="1" applyProtection="1">
      <alignment horizontal="center"/>
    </xf>
    <xf numFmtId="0" fontId="6" fillId="0" borderId="4" xfId="0" quotePrefix="1" applyNumberFormat="1" applyFont="1" applyFill="1" applyBorder="1" applyAlignment="1" applyProtection="1">
      <alignment horizontal="left" vertical="justify" wrapText="1"/>
    </xf>
    <xf numFmtId="1" fontId="6" fillId="0" borderId="4" xfId="0" quotePrefix="1" applyNumberFormat="1" applyFont="1" applyFill="1" applyBorder="1" applyAlignment="1" applyProtection="1">
      <alignment horizontal="center"/>
    </xf>
    <xf numFmtId="0" fontId="8" fillId="0" borderId="4" xfId="0" quotePrefix="1" applyNumberFormat="1" applyFont="1" applyFill="1" applyBorder="1" applyAlignment="1" applyProtection="1">
      <alignment horizontal="left" vertical="justify" wrapText="1"/>
    </xf>
    <xf numFmtId="165" fontId="6" fillId="0" borderId="5" xfId="2" applyNumberFormat="1" applyFont="1" applyFill="1" applyBorder="1" applyAlignment="1" applyProtection="1">
      <alignment horizontal="center"/>
    </xf>
    <xf numFmtId="164" fontId="8" fillId="3" borderId="1" xfId="2" applyNumberFormat="1" applyFont="1" applyFill="1" applyBorder="1" applyAlignment="1" applyProtection="1">
      <alignment horizontal="center"/>
    </xf>
    <xf numFmtId="0" fontId="6" fillId="0" borderId="4" xfId="0" applyNumberFormat="1" applyFont="1" applyFill="1" applyBorder="1" applyAlignment="1" applyProtection="1">
      <alignment horizontal="left" vertical="justify" wrapText="1"/>
    </xf>
    <xf numFmtId="0" fontId="6" fillId="0" borderId="4" xfId="0" applyNumberFormat="1" applyFont="1" applyFill="1" applyBorder="1" applyAlignment="1" applyProtection="1">
      <alignment horizontal="center"/>
    </xf>
    <xf numFmtId="164" fontId="6" fillId="0" borderId="5" xfId="2" quotePrefix="1" applyNumberFormat="1" applyFont="1" applyFill="1" applyBorder="1" applyAlignment="1" applyProtection="1">
      <alignment horizontal="center"/>
    </xf>
    <xf numFmtId="166" fontId="6" fillId="0" borderId="1" xfId="1" applyNumberFormat="1" applyFont="1" applyFill="1" applyBorder="1" applyAlignment="1" applyProtection="1">
      <alignment horizontal="center"/>
    </xf>
    <xf numFmtId="164" fontId="6" fillId="0" borderId="1" xfId="2" quotePrefix="1" applyNumberFormat="1" applyFont="1" applyFill="1" applyBorder="1" applyAlignment="1" applyProtection="1">
      <alignment horizontal="right"/>
    </xf>
    <xf numFmtId="0" fontId="4" fillId="0" borderId="0" xfId="0" applyNumberFormat="1" applyFont="1" applyFill="1" applyBorder="1" applyAlignment="1" applyProtection="1">
      <alignment wrapText="1"/>
    </xf>
    <xf numFmtId="164" fontId="6" fillId="0" borderId="0" xfId="2" applyNumberFormat="1" applyFont="1" applyFill="1" applyBorder="1" applyAlignment="1" applyProtection="1">
      <alignment horizontal="right"/>
    </xf>
    <xf numFmtId="166" fontId="6" fillId="0" borderId="1" xfId="2" applyNumberFormat="1" applyFont="1" applyFill="1" applyBorder="1" applyAlignment="1" applyProtection="1">
      <alignment horizontal="right"/>
    </xf>
    <xf numFmtId="0" fontId="6" fillId="0" borderId="0" xfId="0" applyNumberFormat="1" applyFont="1" applyFill="1" applyBorder="1" applyAlignment="1" applyProtection="1">
      <alignment horizontal="center"/>
    </xf>
    <xf numFmtId="0" fontId="8" fillId="0" borderId="1" xfId="0" applyNumberFormat="1" applyFont="1" applyFill="1" applyBorder="1" applyAlignment="1" applyProtection="1">
      <alignment horizontal="justify" vertical="justify" wrapText="1"/>
    </xf>
    <xf numFmtId="164" fontId="8" fillId="3" borderId="1" xfId="2" applyNumberFormat="1" applyFont="1" applyFill="1" applyBorder="1" applyAlignment="1" applyProtection="1">
      <alignment horizontal="right"/>
    </xf>
    <xf numFmtId="0" fontId="8" fillId="0" borderId="1" xfId="0" applyNumberFormat="1" applyFont="1" applyFill="1" applyBorder="1" applyAlignment="1" applyProtection="1">
      <alignment wrapText="1"/>
    </xf>
    <xf numFmtId="1" fontId="6" fillId="0" borderId="1" xfId="0" applyNumberFormat="1" applyFont="1" applyFill="1" applyBorder="1" applyAlignment="1" applyProtection="1">
      <alignment horizontal="center"/>
    </xf>
    <xf numFmtId="0" fontId="6" fillId="0" borderId="1" xfId="0" applyNumberFormat="1" applyFont="1" applyFill="1" applyBorder="1" applyAlignment="1" applyProtection="1">
      <alignment wrapText="1"/>
    </xf>
    <xf numFmtId="0" fontId="6" fillId="0" borderId="1" xfId="0" applyFont="1" applyFill="1" applyBorder="1" applyAlignment="1">
      <alignment horizontal="center"/>
    </xf>
    <xf numFmtId="1" fontId="6" fillId="0" borderId="1" xfId="0" applyNumberFormat="1" applyFont="1" applyFill="1" applyBorder="1" applyAlignment="1">
      <alignment horizontal="center"/>
    </xf>
    <xf numFmtId="164" fontId="6" fillId="0" borderId="1" xfId="2" applyNumberFormat="1" applyFont="1" applyFill="1" applyBorder="1" applyAlignment="1">
      <alignment horizontal="right"/>
    </xf>
    <xf numFmtId="0" fontId="6" fillId="0" borderId="1" xfId="0" applyNumberFormat="1" applyFont="1" applyFill="1" applyBorder="1" applyAlignment="1" applyProtection="1">
      <alignment horizontal="justify" vertical="justify"/>
    </xf>
    <xf numFmtId="0" fontId="6" fillId="0" borderId="1" xfId="0" applyFont="1" applyFill="1" applyBorder="1" applyAlignment="1">
      <alignment horizontal="left" wrapText="1"/>
    </xf>
    <xf numFmtId="0" fontId="8" fillId="0" borderId="1" xfId="0" applyFont="1" applyFill="1" applyBorder="1" applyAlignment="1">
      <alignment horizontal="left" wrapText="1"/>
    </xf>
    <xf numFmtId="0" fontId="8" fillId="0" borderId="1" xfId="0" applyFont="1" applyFill="1" applyBorder="1" applyAlignment="1">
      <alignment horizontal="center" wrapText="1"/>
    </xf>
    <xf numFmtId="0" fontId="6" fillId="0" borderId="1" xfId="0" applyFont="1" applyFill="1" applyBorder="1" applyAlignment="1">
      <alignment horizontal="center" wrapText="1"/>
    </xf>
    <xf numFmtId="1" fontId="6" fillId="0" borderId="1" xfId="0" applyNumberFormat="1" applyFont="1" applyFill="1" applyBorder="1" applyAlignment="1">
      <alignment horizontal="center" wrapText="1"/>
    </xf>
    <xf numFmtId="164" fontId="6" fillId="0" borderId="1" xfId="2" applyNumberFormat="1" applyFont="1" applyFill="1" applyBorder="1" applyAlignment="1">
      <alignment horizontal="right" wrapText="1"/>
    </xf>
    <xf numFmtId="164" fontId="6" fillId="0" borderId="1" xfId="2" applyNumberFormat="1" applyFont="1" applyFill="1" applyBorder="1" applyAlignment="1" applyProtection="1">
      <alignment horizontal="right" wrapText="1"/>
    </xf>
    <xf numFmtId="0" fontId="6" fillId="0" borderId="0" xfId="0" applyFont="1" applyBorder="1" applyAlignment="1">
      <alignment wrapText="1"/>
    </xf>
    <xf numFmtId="0" fontId="7" fillId="0" borderId="0" xfId="0" applyFont="1" applyBorder="1" applyAlignment="1">
      <alignment wrapText="1"/>
    </xf>
    <xf numFmtId="0" fontId="7" fillId="0" borderId="0" xfId="0" applyFont="1" applyAlignment="1">
      <alignment wrapText="1"/>
    </xf>
    <xf numFmtId="164" fontId="8" fillId="3" borderId="1" xfId="2" applyNumberFormat="1" applyFont="1" applyFill="1" applyBorder="1" applyAlignment="1" applyProtection="1">
      <alignment horizontal="right" wrapText="1"/>
    </xf>
    <xf numFmtId="0" fontId="6" fillId="0" borderId="1" xfId="0" applyFont="1" applyFill="1" applyBorder="1" applyAlignment="1">
      <alignment horizontal="left"/>
    </xf>
    <xf numFmtId="0" fontId="8" fillId="0" borderId="1" xfId="0" applyFont="1" applyFill="1" applyBorder="1" applyAlignment="1">
      <alignment horizontal="left"/>
    </xf>
    <xf numFmtId="0" fontId="4" fillId="0" borderId="1" xfId="0" applyNumberFormat="1" applyFont="1" applyFill="1" applyBorder="1" applyAlignment="1" applyProtection="1">
      <alignment horizontal="center"/>
    </xf>
    <xf numFmtId="0" fontId="9" fillId="0" borderId="1" xfId="0" applyNumberFormat="1" applyFont="1" applyFill="1" applyBorder="1" applyAlignment="1" applyProtection="1"/>
    <xf numFmtId="166" fontId="4" fillId="0" borderId="1" xfId="2" applyNumberFormat="1" applyFont="1" applyFill="1" applyBorder="1" applyAlignment="1" applyProtection="1">
      <alignment horizontal="right"/>
    </xf>
    <xf numFmtId="164" fontId="4" fillId="0" borderId="0" xfId="2" applyNumberFormat="1" applyFont="1" applyFill="1" applyBorder="1" applyAlignment="1" applyProtection="1">
      <alignment horizontal="right"/>
    </xf>
    <xf numFmtId="0" fontId="9" fillId="0" borderId="0" xfId="0" applyNumberFormat="1" applyFont="1" applyFill="1" applyBorder="1" applyAlignment="1" applyProtection="1"/>
    <xf numFmtId="164" fontId="9" fillId="0" borderId="0" xfId="2" applyNumberFormat="1" applyFont="1" applyFill="1" applyBorder="1" applyAlignment="1" applyProtection="1">
      <alignment horizontal="right"/>
    </xf>
    <xf numFmtId="0" fontId="8" fillId="0" borderId="0" xfId="0" applyFont="1" applyFill="1" applyAlignment="1">
      <alignment horizontal="center" wrapText="1"/>
    </xf>
    <xf numFmtId="44" fontId="6" fillId="0" borderId="2" xfId="2" applyFont="1" applyFill="1" applyBorder="1" applyAlignment="1" applyProtection="1">
      <alignment horizontal="right"/>
    </xf>
  </cellXfs>
  <cellStyles count="6">
    <cellStyle name="Millares" xfId="1" builtinId="3"/>
    <cellStyle name="Moneda" xfId="2" builtinId="4"/>
    <cellStyle name="Normal" xfId="0" builtinId="0"/>
    <cellStyle name="Normal 2" xfId="3"/>
    <cellStyle name="Normal 2 2" xfId="4"/>
    <cellStyle name="Normal 20"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1</xdr:col>
      <xdr:colOff>504825</xdr:colOff>
      <xdr:row>4</xdr:row>
      <xdr:rowOff>0</xdr:rowOff>
    </xdr:to>
    <xdr:pic>
      <xdr:nvPicPr>
        <xdr:cNvPr id="1025" name="Picture 1" descr="Escudo Unicacua"/>
        <xdr:cNvPicPr>
          <a:picLocks noChangeAspect="1" noChangeArrowheads="1"/>
        </xdr:cNvPicPr>
      </xdr:nvPicPr>
      <xdr:blipFill>
        <a:blip xmlns:r="http://schemas.openxmlformats.org/officeDocument/2006/relationships" r:embed="rId1" cstate="print"/>
        <a:srcRect/>
        <a:stretch>
          <a:fillRect/>
        </a:stretch>
      </xdr:blipFill>
      <xdr:spPr bwMode="auto">
        <a:xfrm>
          <a:off x="180975" y="0"/>
          <a:ext cx="857250" cy="76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zoomScale="91" zoomScaleNormal="91" workbookViewId="0">
      <selection activeCell="B24" sqref="B24"/>
    </sheetView>
  </sheetViews>
  <sheetFormatPr baseColWidth="10" defaultColWidth="11.5703125" defaultRowHeight="11.25" x14ac:dyDescent="0.2"/>
  <cols>
    <col min="1" max="1" width="8" style="10" customWidth="1"/>
    <col min="2" max="2" width="43.42578125" style="11" customWidth="1"/>
    <col min="3" max="3" width="8.140625" style="10" customWidth="1"/>
    <col min="4" max="4" width="9.7109375" style="12" bestFit="1" customWidth="1"/>
    <col min="5" max="5" width="13.28515625" style="52" bestFit="1" customWidth="1"/>
    <col min="6" max="6" width="12.28515625" style="80" bestFit="1" customWidth="1"/>
    <col min="7" max="7" width="11.42578125" style="7" customWidth="1"/>
    <col min="8" max="16384" width="11.5703125" style="8"/>
  </cols>
  <sheetData>
    <row r="1" spans="1:26" ht="10.15" x14ac:dyDescent="0.2">
      <c r="A1" s="1"/>
      <c r="B1" s="2" t="s">
        <v>4</v>
      </c>
      <c r="C1" s="3"/>
      <c r="D1" s="4"/>
      <c r="E1" s="5"/>
      <c r="F1" s="6"/>
    </row>
    <row r="2" spans="1:26" ht="10.15" x14ac:dyDescent="0.2">
      <c r="A2" s="1"/>
      <c r="B2" s="2" t="s">
        <v>5</v>
      </c>
      <c r="C2" s="3"/>
      <c r="D2" s="4"/>
      <c r="E2" s="5"/>
      <c r="F2" s="6"/>
    </row>
    <row r="3" spans="1:26" ht="10.15" x14ac:dyDescent="0.2">
      <c r="A3" s="1"/>
      <c r="B3" s="2"/>
      <c r="C3" s="3"/>
      <c r="D3" s="4"/>
      <c r="E3" s="5"/>
      <c r="F3" s="6"/>
    </row>
    <row r="4" spans="1:26" ht="10.15" x14ac:dyDescent="0.2">
      <c r="A4" s="1"/>
      <c r="B4" s="2"/>
      <c r="C4" s="3"/>
      <c r="D4" s="9"/>
      <c r="E4" s="5"/>
      <c r="F4" s="6"/>
    </row>
    <row r="6" spans="1:26" ht="30.75" customHeight="1" x14ac:dyDescent="0.2">
      <c r="A6" s="83" t="s">
        <v>23</v>
      </c>
      <c r="B6" s="83"/>
      <c r="C6" s="83"/>
      <c r="D6" s="83"/>
      <c r="E6" s="83"/>
      <c r="F6" s="83"/>
    </row>
    <row r="7" spans="1:26" ht="10.15" x14ac:dyDescent="0.2">
      <c r="E7" s="84" t="s">
        <v>10</v>
      </c>
      <c r="F7" s="84"/>
    </row>
    <row r="8" spans="1:26" ht="10.15" x14ac:dyDescent="0.2">
      <c r="A8" s="13" t="s">
        <v>8</v>
      </c>
      <c r="B8" s="13" t="s">
        <v>3</v>
      </c>
      <c r="C8" s="13" t="s">
        <v>0</v>
      </c>
      <c r="D8" s="14" t="s">
        <v>1</v>
      </c>
      <c r="E8" s="15" t="s">
        <v>6</v>
      </c>
      <c r="F8" s="15" t="s">
        <v>2</v>
      </c>
    </row>
    <row r="9" spans="1:26" ht="202.5" x14ac:dyDescent="0.2">
      <c r="A9" s="16">
        <v>1</v>
      </c>
      <c r="B9" s="17" t="s">
        <v>37</v>
      </c>
      <c r="C9" s="16" t="s">
        <v>7</v>
      </c>
      <c r="D9" s="18">
        <v>6</v>
      </c>
      <c r="E9" s="19">
        <v>3921040</v>
      </c>
      <c r="F9" s="20">
        <f>D9*E9</f>
        <v>23526240</v>
      </c>
    </row>
    <row r="10" spans="1:26" ht="202.5" x14ac:dyDescent="0.2">
      <c r="A10" s="16">
        <v>2</v>
      </c>
      <c r="B10" s="17" t="s">
        <v>11</v>
      </c>
      <c r="C10" s="21" t="s">
        <v>7</v>
      </c>
      <c r="D10" s="18">
        <v>1</v>
      </c>
      <c r="E10" s="22">
        <v>7836560</v>
      </c>
      <c r="F10" s="20">
        <f t="shared" ref="F10:F11" si="0">D10*E10</f>
        <v>7836560</v>
      </c>
    </row>
    <row r="11" spans="1:26" ht="56.25" x14ac:dyDescent="0.2">
      <c r="A11" s="16">
        <v>3</v>
      </c>
      <c r="B11" s="17" t="s">
        <v>12</v>
      </c>
      <c r="C11" s="21" t="s">
        <v>7</v>
      </c>
      <c r="D11" s="18">
        <v>1</v>
      </c>
      <c r="E11" s="22">
        <v>4168704</v>
      </c>
      <c r="F11" s="20">
        <f t="shared" si="0"/>
        <v>4168704</v>
      </c>
    </row>
    <row r="12" spans="1:26" ht="10.15" x14ac:dyDescent="0.2">
      <c r="A12" s="23"/>
      <c r="B12" s="24" t="s">
        <v>9</v>
      </c>
      <c r="C12" s="25"/>
      <c r="D12" s="26"/>
      <c r="E12" s="27"/>
      <c r="F12" s="28">
        <f>SUM(F9:F11)</f>
        <v>35531504</v>
      </c>
    </row>
    <row r="13" spans="1:26" s="36" customFormat="1" ht="202.5" x14ac:dyDescent="0.2">
      <c r="A13" s="16">
        <v>1</v>
      </c>
      <c r="B13" s="29" t="s">
        <v>38</v>
      </c>
      <c r="C13" s="16" t="s">
        <v>7</v>
      </c>
      <c r="D13" s="18">
        <v>6</v>
      </c>
      <c r="E13" s="30">
        <v>3921040</v>
      </c>
      <c r="F13" s="31">
        <f t="shared" ref="F13:F32" si="1">D13*E13</f>
        <v>23526240</v>
      </c>
      <c r="G13" s="32"/>
      <c r="H13" s="33"/>
      <c r="I13" s="33"/>
      <c r="J13" s="33"/>
      <c r="K13" s="33"/>
      <c r="L13" s="33"/>
      <c r="M13" s="33"/>
      <c r="N13" s="33"/>
      <c r="O13" s="33"/>
      <c r="P13" s="33"/>
      <c r="Q13" s="33"/>
      <c r="R13" s="33"/>
      <c r="S13" s="33"/>
      <c r="T13" s="33"/>
      <c r="U13" s="33"/>
      <c r="V13" s="33"/>
      <c r="W13" s="34"/>
      <c r="X13" s="35"/>
      <c r="Y13" s="35"/>
      <c r="Z13" s="35"/>
    </row>
    <row r="14" spans="1:26" s="36" customFormat="1" ht="202.5" x14ac:dyDescent="0.2">
      <c r="A14" s="16">
        <v>2</v>
      </c>
      <c r="B14" s="37" t="s">
        <v>13</v>
      </c>
      <c r="C14" s="38" t="s">
        <v>7</v>
      </c>
      <c r="D14" s="18">
        <v>1</v>
      </c>
      <c r="E14" s="39">
        <v>7958920</v>
      </c>
      <c r="F14" s="40">
        <f>D14*E14</f>
        <v>7958920</v>
      </c>
      <c r="G14" s="32"/>
      <c r="H14" s="33"/>
      <c r="I14" s="33"/>
      <c r="J14" s="33"/>
      <c r="K14" s="33"/>
      <c r="L14" s="33"/>
      <c r="M14" s="33"/>
      <c r="N14" s="33"/>
      <c r="O14" s="33"/>
      <c r="P14" s="33"/>
      <c r="Q14" s="33"/>
      <c r="R14" s="33"/>
      <c r="S14" s="33"/>
      <c r="T14" s="33"/>
      <c r="U14" s="33"/>
      <c r="V14" s="33"/>
      <c r="W14" s="33"/>
      <c r="X14" s="33"/>
      <c r="Y14" s="33"/>
      <c r="Z14" s="33"/>
    </row>
    <row r="15" spans="1:26" s="33" customFormat="1" ht="56.25" x14ac:dyDescent="0.2">
      <c r="A15" s="38">
        <v>3</v>
      </c>
      <c r="B15" s="41" t="s">
        <v>14</v>
      </c>
      <c r="C15" s="38" t="s">
        <v>7</v>
      </c>
      <c r="D15" s="42">
        <v>1</v>
      </c>
      <c r="E15" s="39">
        <v>4168704</v>
      </c>
      <c r="F15" s="31">
        <f>D15*E15</f>
        <v>4168704</v>
      </c>
      <c r="G15" s="32"/>
    </row>
    <row r="16" spans="1:26" s="33" customFormat="1" ht="16.149999999999999" customHeight="1" x14ac:dyDescent="0.2">
      <c r="A16" s="38"/>
      <c r="B16" s="43" t="s">
        <v>15</v>
      </c>
      <c r="C16" s="38"/>
      <c r="D16" s="42"/>
      <c r="E16" s="44"/>
      <c r="F16" s="45">
        <f>SUM(F13:F15)</f>
        <v>35653864</v>
      </c>
      <c r="G16" s="32"/>
    </row>
    <row r="17" spans="1:26" s="33" customFormat="1" ht="67.5" x14ac:dyDescent="0.2">
      <c r="A17" s="38">
        <v>1</v>
      </c>
      <c r="B17" s="46" t="s">
        <v>39</v>
      </c>
      <c r="C17" s="47" t="s">
        <v>7</v>
      </c>
      <c r="D17" s="42">
        <v>3</v>
      </c>
      <c r="E17" s="48">
        <v>8266752</v>
      </c>
      <c r="F17" s="49">
        <f>D17*E17</f>
        <v>24800256</v>
      </c>
      <c r="G17" s="32"/>
    </row>
    <row r="18" spans="1:26" ht="56.25" x14ac:dyDescent="0.2">
      <c r="A18" s="21">
        <v>2</v>
      </c>
      <c r="B18" s="17" t="s">
        <v>16</v>
      </c>
      <c r="C18" s="21" t="s">
        <v>7</v>
      </c>
      <c r="D18" s="18">
        <v>1</v>
      </c>
      <c r="E18" s="50">
        <v>3532800</v>
      </c>
      <c r="F18" s="22">
        <f t="shared" si="1"/>
        <v>3532800</v>
      </c>
      <c r="G18" s="32"/>
      <c r="H18" s="33"/>
      <c r="I18" s="33"/>
      <c r="J18" s="33"/>
      <c r="K18" s="33"/>
      <c r="L18" s="33"/>
      <c r="M18" s="33"/>
      <c r="N18" s="33"/>
      <c r="O18" s="33"/>
      <c r="P18" s="33"/>
      <c r="Q18" s="33"/>
      <c r="R18" s="33"/>
      <c r="S18" s="33"/>
      <c r="T18" s="33"/>
      <c r="U18" s="33"/>
      <c r="V18" s="33"/>
      <c r="W18" s="33"/>
      <c r="X18" s="33"/>
      <c r="Y18" s="33"/>
      <c r="Z18" s="33"/>
    </row>
    <row r="19" spans="1:26" ht="90" x14ac:dyDescent="0.2">
      <c r="A19" s="21">
        <v>3</v>
      </c>
      <c r="B19" s="51" t="s">
        <v>18</v>
      </c>
      <c r="C19" s="11" t="s">
        <v>7</v>
      </c>
      <c r="D19" s="42">
        <v>1</v>
      </c>
      <c r="E19" s="52">
        <v>9491640</v>
      </c>
      <c r="F19" s="22">
        <f>E19*D19</f>
        <v>9491640</v>
      </c>
      <c r="G19" s="32"/>
      <c r="H19" s="33"/>
      <c r="I19" s="33"/>
      <c r="J19" s="33"/>
      <c r="K19" s="33"/>
      <c r="L19" s="33"/>
      <c r="M19" s="33"/>
      <c r="N19" s="33"/>
      <c r="O19" s="33"/>
      <c r="P19" s="33"/>
      <c r="Q19" s="33"/>
      <c r="R19" s="33"/>
      <c r="S19" s="33"/>
      <c r="T19" s="33"/>
      <c r="U19" s="33"/>
      <c r="V19" s="33"/>
      <c r="W19" s="33"/>
      <c r="X19" s="33"/>
      <c r="Y19" s="33"/>
      <c r="Z19" s="33"/>
    </row>
    <row r="20" spans="1:26" ht="90" x14ac:dyDescent="0.2">
      <c r="A20" s="21">
        <v>4</v>
      </c>
      <c r="B20" s="17" t="s">
        <v>17</v>
      </c>
      <c r="C20" s="21" t="s">
        <v>7</v>
      </c>
      <c r="D20" s="18">
        <v>1</v>
      </c>
      <c r="E20" s="50">
        <v>6709560</v>
      </c>
      <c r="F20" s="22">
        <f t="shared" si="1"/>
        <v>6709560</v>
      </c>
      <c r="G20" s="32"/>
      <c r="H20" s="33"/>
      <c r="I20" s="33"/>
      <c r="J20" s="33"/>
      <c r="K20" s="33"/>
      <c r="L20" s="33"/>
      <c r="M20" s="33"/>
      <c r="N20" s="33"/>
      <c r="O20" s="33"/>
      <c r="P20" s="33"/>
      <c r="Q20" s="33"/>
      <c r="R20" s="33"/>
      <c r="S20" s="33"/>
      <c r="T20" s="33"/>
      <c r="U20" s="33"/>
      <c r="V20" s="33"/>
      <c r="W20" s="33"/>
      <c r="X20" s="33"/>
      <c r="Y20" s="33"/>
      <c r="Z20" s="33"/>
    </row>
    <row r="21" spans="1:26" ht="157.5" x14ac:dyDescent="0.2">
      <c r="A21" s="21">
        <v>5</v>
      </c>
      <c r="B21" s="17" t="s">
        <v>40</v>
      </c>
      <c r="C21" s="21" t="s">
        <v>7</v>
      </c>
      <c r="D21" s="18">
        <v>1</v>
      </c>
      <c r="E21" s="53">
        <v>10125947</v>
      </c>
      <c r="F21" s="53">
        <f>D21*E21</f>
        <v>10125947</v>
      </c>
      <c r="G21" s="32"/>
      <c r="H21" s="33"/>
      <c r="I21" s="33"/>
      <c r="J21" s="33"/>
      <c r="K21" s="33"/>
      <c r="L21" s="33"/>
      <c r="M21" s="33"/>
      <c r="N21" s="33"/>
      <c r="O21" s="33"/>
      <c r="P21" s="33"/>
      <c r="Q21" s="33"/>
      <c r="R21" s="33"/>
      <c r="S21" s="33"/>
      <c r="T21" s="33"/>
      <c r="U21" s="33"/>
      <c r="V21" s="33"/>
      <c r="W21" s="33"/>
      <c r="X21" s="33"/>
      <c r="Y21" s="33"/>
      <c r="Z21" s="33"/>
    </row>
    <row r="22" spans="1:26" ht="135" x14ac:dyDescent="0.2">
      <c r="A22" s="54">
        <v>6</v>
      </c>
      <c r="B22" s="17" t="s">
        <v>19</v>
      </c>
      <c r="C22" s="21" t="s">
        <v>7</v>
      </c>
      <c r="D22" s="18">
        <v>1</v>
      </c>
      <c r="E22" s="22">
        <v>9536641</v>
      </c>
      <c r="F22" s="22">
        <v>10125947</v>
      </c>
      <c r="G22" s="32"/>
      <c r="H22" s="33"/>
      <c r="I22" s="33"/>
      <c r="J22" s="33"/>
      <c r="K22" s="33"/>
      <c r="L22" s="33"/>
      <c r="M22" s="33"/>
      <c r="N22" s="33"/>
      <c r="O22" s="33"/>
      <c r="P22" s="33"/>
      <c r="Q22" s="33"/>
      <c r="R22" s="33"/>
      <c r="S22" s="33"/>
      <c r="T22" s="33"/>
      <c r="U22" s="33"/>
      <c r="V22" s="33"/>
      <c r="W22" s="33"/>
      <c r="X22" s="33"/>
      <c r="Y22" s="33"/>
      <c r="Z22" s="33"/>
    </row>
    <row r="23" spans="1:26" ht="19.899999999999999" customHeight="1" x14ac:dyDescent="0.2">
      <c r="A23" s="54"/>
      <c r="B23" s="55" t="s">
        <v>20</v>
      </c>
      <c r="C23" s="21"/>
      <c r="D23" s="18"/>
      <c r="E23" s="22"/>
      <c r="F23" s="56">
        <f>SUM(F17:F22)</f>
        <v>64786150</v>
      </c>
      <c r="G23" s="32"/>
      <c r="H23" s="33"/>
      <c r="I23" s="33"/>
      <c r="J23" s="33"/>
      <c r="K23" s="33"/>
      <c r="L23" s="33"/>
      <c r="M23" s="33"/>
      <c r="N23" s="33"/>
      <c r="O23" s="33"/>
      <c r="P23" s="33"/>
      <c r="Q23" s="33"/>
      <c r="R23" s="33"/>
      <c r="S23" s="33"/>
      <c r="T23" s="33"/>
      <c r="U23" s="33"/>
      <c r="V23" s="33"/>
      <c r="W23" s="33"/>
      <c r="X23" s="33"/>
      <c r="Y23" s="33"/>
      <c r="Z23" s="33"/>
    </row>
    <row r="24" spans="1:26" ht="292.5" x14ac:dyDescent="0.2">
      <c r="A24" s="21">
        <v>1</v>
      </c>
      <c r="B24" s="57" t="s">
        <v>41</v>
      </c>
      <c r="C24" s="21" t="s">
        <v>7</v>
      </c>
      <c r="D24" s="58">
        <v>3</v>
      </c>
      <c r="E24" s="22">
        <v>14243440</v>
      </c>
      <c r="F24" s="53">
        <f>D24*E24</f>
        <v>42730320</v>
      </c>
      <c r="G24" s="32"/>
      <c r="H24" s="33"/>
      <c r="I24" s="33"/>
      <c r="J24" s="33"/>
      <c r="K24" s="33"/>
      <c r="L24" s="33"/>
      <c r="M24" s="33"/>
      <c r="N24" s="33"/>
      <c r="O24" s="33"/>
      <c r="P24" s="33"/>
      <c r="Q24" s="33"/>
      <c r="R24" s="33"/>
      <c r="S24" s="33"/>
      <c r="T24" s="33"/>
      <c r="U24" s="33"/>
      <c r="V24" s="33"/>
      <c r="W24" s="33"/>
      <c r="X24" s="33"/>
      <c r="Y24" s="33"/>
      <c r="Z24" s="33"/>
    </row>
    <row r="25" spans="1:26" ht="213.75" x14ac:dyDescent="0.2">
      <c r="A25" s="21">
        <v>2</v>
      </c>
      <c r="B25" s="59" t="s">
        <v>22</v>
      </c>
      <c r="C25" s="21" t="s">
        <v>7</v>
      </c>
      <c r="D25" s="58">
        <v>1</v>
      </c>
      <c r="E25" s="22">
        <v>7836560</v>
      </c>
      <c r="F25" s="22">
        <f>E25*D25</f>
        <v>7836560</v>
      </c>
      <c r="G25" s="32"/>
      <c r="H25" s="33"/>
      <c r="I25" s="33"/>
      <c r="J25" s="33"/>
      <c r="K25" s="33"/>
      <c r="L25" s="33"/>
      <c r="M25" s="33"/>
      <c r="N25" s="33"/>
      <c r="O25" s="33"/>
      <c r="P25" s="33"/>
      <c r="Q25" s="33"/>
      <c r="R25" s="33"/>
      <c r="S25" s="33"/>
      <c r="T25" s="33"/>
      <c r="U25" s="33"/>
      <c r="V25" s="33"/>
      <c r="W25" s="33"/>
      <c r="X25" s="33"/>
      <c r="Y25" s="33"/>
      <c r="Z25" s="33"/>
    </row>
    <row r="26" spans="1:26" ht="56.25" x14ac:dyDescent="0.2">
      <c r="A26" s="60">
        <v>3</v>
      </c>
      <c r="B26" s="17" t="s">
        <v>21</v>
      </c>
      <c r="C26" s="60" t="s">
        <v>7</v>
      </c>
      <c r="D26" s="61">
        <v>1</v>
      </c>
      <c r="E26" s="62">
        <v>4168704</v>
      </c>
      <c r="F26" s="22">
        <f t="shared" si="1"/>
        <v>4168704</v>
      </c>
      <c r="G26" s="32"/>
      <c r="H26" s="33"/>
      <c r="I26" s="33"/>
      <c r="J26" s="33"/>
      <c r="K26" s="33"/>
      <c r="L26" s="33"/>
      <c r="M26" s="33"/>
      <c r="N26" s="33"/>
      <c r="O26" s="33"/>
      <c r="P26" s="33"/>
      <c r="Q26" s="33"/>
      <c r="R26" s="33"/>
      <c r="S26" s="33"/>
      <c r="T26" s="33"/>
      <c r="U26" s="33"/>
      <c r="V26" s="33"/>
      <c r="W26" s="33"/>
      <c r="X26" s="33"/>
      <c r="Y26" s="33"/>
      <c r="Z26" s="33"/>
    </row>
    <row r="27" spans="1:26" ht="17.45" customHeight="1" x14ac:dyDescent="0.2">
      <c r="A27" s="60"/>
      <c r="B27" s="55" t="s">
        <v>24</v>
      </c>
      <c r="C27" s="60"/>
      <c r="D27" s="61"/>
      <c r="E27" s="62"/>
      <c r="F27" s="56">
        <f>SUM(F24:F26)</f>
        <v>54735584</v>
      </c>
      <c r="G27" s="32"/>
      <c r="H27" s="33"/>
      <c r="I27" s="33"/>
      <c r="J27" s="33"/>
      <c r="K27" s="33"/>
      <c r="L27" s="33"/>
      <c r="M27" s="33"/>
      <c r="N27" s="33"/>
      <c r="O27" s="33"/>
      <c r="P27" s="33"/>
      <c r="Q27" s="33"/>
      <c r="R27" s="33"/>
      <c r="S27" s="33"/>
      <c r="T27" s="33"/>
      <c r="U27" s="33"/>
      <c r="V27" s="33"/>
      <c r="W27" s="33"/>
      <c r="X27" s="33"/>
      <c r="Y27" s="33"/>
      <c r="Z27" s="33"/>
    </row>
    <row r="28" spans="1:26" ht="191.25" x14ac:dyDescent="0.2">
      <c r="A28" s="60">
        <v>4</v>
      </c>
      <c r="B28" s="63" t="s">
        <v>42</v>
      </c>
      <c r="C28" s="60" t="s">
        <v>7</v>
      </c>
      <c r="D28" s="61">
        <v>6</v>
      </c>
      <c r="E28" s="62">
        <v>7879984</v>
      </c>
      <c r="F28" s="22">
        <f t="shared" si="1"/>
        <v>47279904</v>
      </c>
      <c r="G28" s="32"/>
      <c r="H28" s="33"/>
      <c r="I28" s="33"/>
      <c r="J28" s="33"/>
      <c r="K28" s="33"/>
      <c r="L28" s="33"/>
      <c r="M28" s="33"/>
      <c r="N28" s="33"/>
      <c r="O28" s="33"/>
      <c r="P28" s="33"/>
      <c r="Q28" s="33"/>
      <c r="R28" s="33"/>
      <c r="S28" s="33"/>
      <c r="T28" s="33"/>
      <c r="U28" s="33"/>
      <c r="V28" s="33"/>
      <c r="W28" s="33"/>
      <c r="X28" s="33"/>
      <c r="Y28" s="33"/>
      <c r="Z28" s="33"/>
    </row>
    <row r="29" spans="1:26" ht="213.75" x14ac:dyDescent="0.2">
      <c r="A29" s="64"/>
      <c r="B29" s="65" t="s">
        <v>43</v>
      </c>
      <c r="C29" s="60" t="s">
        <v>7</v>
      </c>
      <c r="D29" s="61">
        <v>1</v>
      </c>
      <c r="E29" s="62">
        <v>7836560</v>
      </c>
      <c r="F29" s="22">
        <f>D29*E29</f>
        <v>7836560</v>
      </c>
      <c r="G29" s="32"/>
      <c r="H29" s="33"/>
      <c r="I29" s="33"/>
      <c r="J29" s="33"/>
      <c r="K29" s="33"/>
      <c r="L29" s="33"/>
      <c r="M29" s="33"/>
      <c r="N29" s="33"/>
      <c r="O29" s="33"/>
      <c r="P29" s="33"/>
      <c r="Q29" s="33"/>
      <c r="R29" s="33"/>
      <c r="S29" s="33"/>
      <c r="T29" s="33"/>
      <c r="U29" s="33"/>
      <c r="V29" s="33"/>
      <c r="W29" s="33"/>
      <c r="X29" s="33"/>
      <c r="Y29" s="33"/>
      <c r="Z29" s="33"/>
    </row>
    <row r="30" spans="1:26" s="73" customFormat="1" ht="56.25" x14ac:dyDescent="0.2">
      <c r="A30" s="66">
        <v>4</v>
      </c>
      <c r="B30" s="65" t="s">
        <v>44</v>
      </c>
      <c r="C30" s="67" t="s">
        <v>7</v>
      </c>
      <c r="D30" s="68">
        <v>1</v>
      </c>
      <c r="E30" s="69">
        <v>4168704</v>
      </c>
      <c r="F30" s="70">
        <f>E30*D30</f>
        <v>4168704</v>
      </c>
      <c r="G30" s="71"/>
      <c r="H30" s="72"/>
      <c r="I30" s="72"/>
      <c r="J30" s="72"/>
      <c r="K30" s="72"/>
      <c r="L30" s="72"/>
      <c r="M30" s="72"/>
      <c r="N30" s="72"/>
      <c r="O30" s="72"/>
      <c r="P30" s="72"/>
      <c r="Q30" s="72"/>
      <c r="R30" s="72"/>
      <c r="S30" s="72"/>
      <c r="T30" s="72"/>
      <c r="U30" s="72"/>
      <c r="V30" s="72"/>
      <c r="W30" s="72"/>
      <c r="X30" s="72"/>
      <c r="Y30" s="72"/>
      <c r="Z30" s="72"/>
    </row>
    <row r="31" spans="1:26" s="73" customFormat="1" x14ac:dyDescent="0.2">
      <c r="A31" s="66"/>
      <c r="B31" s="65" t="s">
        <v>25</v>
      </c>
      <c r="C31" s="67"/>
      <c r="D31" s="68"/>
      <c r="E31" s="69"/>
      <c r="F31" s="74">
        <f>SUM(F28:F30)</f>
        <v>59285168</v>
      </c>
      <c r="G31" s="71"/>
      <c r="H31" s="72"/>
      <c r="I31" s="72"/>
      <c r="J31" s="72"/>
      <c r="K31" s="72"/>
      <c r="L31" s="72"/>
      <c r="M31" s="72"/>
      <c r="N31" s="72"/>
      <c r="O31" s="72"/>
      <c r="P31" s="72"/>
      <c r="Q31" s="72"/>
      <c r="R31" s="72"/>
      <c r="S31" s="72"/>
      <c r="T31" s="72"/>
      <c r="U31" s="72"/>
      <c r="V31" s="72"/>
      <c r="W31" s="72"/>
      <c r="X31" s="72"/>
      <c r="Y31" s="72"/>
      <c r="Z31" s="72"/>
    </row>
    <row r="32" spans="1:26" ht="45" x14ac:dyDescent="0.2">
      <c r="A32" s="75">
        <v>4.01</v>
      </c>
      <c r="B32" s="17" t="s">
        <v>45</v>
      </c>
      <c r="C32" s="60" t="s">
        <v>7</v>
      </c>
      <c r="D32" s="61">
        <v>1</v>
      </c>
      <c r="E32" s="62">
        <v>27673296</v>
      </c>
      <c r="F32" s="22">
        <f t="shared" si="1"/>
        <v>27673296</v>
      </c>
      <c r="G32" s="32"/>
      <c r="H32" s="33"/>
      <c r="I32" s="33"/>
      <c r="J32" s="33"/>
      <c r="K32" s="33"/>
      <c r="L32" s="33"/>
      <c r="M32" s="33"/>
      <c r="N32" s="33"/>
      <c r="O32" s="33"/>
      <c r="P32" s="33"/>
      <c r="Q32" s="33"/>
      <c r="R32" s="33"/>
      <c r="S32" s="33"/>
      <c r="T32" s="33"/>
      <c r="U32" s="33"/>
      <c r="V32" s="33"/>
      <c r="W32" s="33"/>
      <c r="X32" s="33"/>
      <c r="Y32" s="33"/>
      <c r="Z32" s="33"/>
    </row>
    <row r="33" spans="1:26" x14ac:dyDescent="0.2">
      <c r="A33" s="75"/>
      <c r="B33" s="76" t="s">
        <v>26</v>
      </c>
      <c r="C33" s="60"/>
      <c r="D33" s="61"/>
      <c r="E33" s="62"/>
      <c r="F33" s="56">
        <f>SUM(F32)</f>
        <v>27673296</v>
      </c>
      <c r="G33" s="32"/>
      <c r="H33" s="33"/>
      <c r="I33" s="33"/>
      <c r="J33" s="33"/>
      <c r="K33" s="33"/>
      <c r="L33" s="33"/>
      <c r="M33" s="33"/>
      <c r="N33" s="33"/>
      <c r="O33" s="33"/>
      <c r="P33" s="33"/>
      <c r="Q33" s="33"/>
      <c r="R33" s="33"/>
      <c r="S33" s="33"/>
      <c r="T33" s="33"/>
      <c r="U33" s="33"/>
      <c r="V33" s="33"/>
      <c r="W33" s="33"/>
      <c r="X33" s="33"/>
      <c r="Y33" s="33"/>
      <c r="Z33" s="33"/>
    </row>
    <row r="34" spans="1:26" x14ac:dyDescent="0.2">
      <c r="A34" s="77"/>
      <c r="B34" s="78" t="s">
        <v>27</v>
      </c>
      <c r="C34" s="77"/>
      <c r="D34" s="58"/>
      <c r="E34" s="22"/>
      <c r="F34" s="79">
        <f>F12+F16+F23+F27+F31+F33</f>
        <v>277665566</v>
      </c>
    </row>
    <row r="35" spans="1:26" x14ac:dyDescent="0.2">
      <c r="B35" s="11" t="s">
        <v>28</v>
      </c>
      <c r="F35" s="80">
        <f>F34*0.16</f>
        <v>44426490.560000002</v>
      </c>
    </row>
    <row r="36" spans="1:26" x14ac:dyDescent="0.2">
      <c r="B36" s="81" t="s">
        <v>29</v>
      </c>
      <c r="F36" s="82">
        <f>F34+F35</f>
        <v>322092056.56</v>
      </c>
    </row>
    <row r="40" spans="1:26" x14ac:dyDescent="0.2">
      <c r="B40" s="11" t="s">
        <v>30</v>
      </c>
    </row>
    <row r="41" spans="1:26" x14ac:dyDescent="0.2">
      <c r="B41" s="11" t="s">
        <v>31</v>
      </c>
    </row>
    <row r="42" spans="1:26" x14ac:dyDescent="0.2">
      <c r="B42" s="11" t="s">
        <v>32</v>
      </c>
    </row>
    <row r="43" spans="1:26" x14ac:dyDescent="0.2">
      <c r="B43" s="11" t="s">
        <v>33</v>
      </c>
    </row>
    <row r="46" spans="1:26" x14ac:dyDescent="0.2">
      <c r="B46" s="11" t="s">
        <v>34</v>
      </c>
    </row>
    <row r="47" spans="1:26" x14ac:dyDescent="0.2">
      <c r="B47" s="11" t="s">
        <v>35</v>
      </c>
    </row>
    <row r="48" spans="1:26" x14ac:dyDescent="0.2">
      <c r="B48" s="11" t="s">
        <v>36</v>
      </c>
    </row>
  </sheetData>
  <mergeCells count="2">
    <mergeCell ref="A6:F6"/>
    <mergeCell ref="E7:F7"/>
  </mergeCells>
  <phoneticPr fontId="3" type="noConversion"/>
  <printOptions horizontalCentered="1"/>
  <pageMargins left="0.19685039370078741" right="0.19685039370078741" top="0.39370078740157483" bottom="0.59055118110236227" header="0.31496062992125984" footer="0.31496062992125984"/>
  <pageSetup scale="89" orientation="portrait" r:id="rId1"/>
  <headerFooter>
    <oddFooter>&amp;A&amp;RPágina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IV34"/>
    </sheetView>
  </sheetViews>
  <sheetFormatPr baseColWidth="10" defaultRowHeight="15" x14ac:dyDescent="0.2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STF1NXPW1</cp:lastModifiedBy>
  <cp:lastPrinted>2015-09-21T21:20:27Z</cp:lastPrinted>
  <dcterms:created xsi:type="dcterms:W3CDTF">2014-09-25T16:16:34Z</dcterms:created>
  <dcterms:modified xsi:type="dcterms:W3CDTF">2015-10-27T13:32:52Z</dcterms:modified>
</cp:coreProperties>
</file>